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ия\Desktop\Отдел\"/>
    </mc:Choice>
  </mc:AlternateContent>
  <bookViews>
    <workbookView xWindow="0" yWindow="0" windowWidth="24000" windowHeight="9135" activeTab="1"/>
  </bookViews>
  <sheets>
    <sheet name="расчет" sheetId="3" r:id="rId1"/>
    <sheet name="факт.дни" sheetId="4" r:id="rId2"/>
    <sheet name="доход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5" l="1"/>
  <c r="J2" i="5"/>
  <c r="H2" i="5"/>
  <c r="C2" i="5"/>
  <c r="G3" i="5"/>
  <c r="F3" i="5"/>
  <c r="D3" i="5"/>
  <c r="G6" i="3" l="1"/>
  <c r="G5" i="3"/>
  <c r="N1" i="4" l="1"/>
  <c r="N5" i="4"/>
  <c r="N6" i="4"/>
  <c r="N4" i="5"/>
  <c r="D7" i="3" s="1"/>
  <c r="N3" i="5"/>
  <c r="D6" i="3" s="1"/>
  <c r="F6" i="3" l="1"/>
  <c r="H6" i="3" s="1"/>
  <c r="F7" i="3"/>
  <c r="H7" i="3" s="1"/>
  <c r="I6" i="3" l="1"/>
  <c r="N4" i="4"/>
  <c r="F5" i="3" s="1"/>
  <c r="N2" i="4"/>
  <c r="E7" i="3" l="1"/>
  <c r="G7" i="3" s="1"/>
  <c r="I7" i="3" s="1"/>
  <c r="N2" i="5"/>
  <c r="D5" i="3" s="1"/>
  <c r="H5" i="3" s="1"/>
  <c r="I5" i="3" s="1"/>
</calcChain>
</file>

<file path=xl/sharedStrings.xml><?xml version="1.0" encoding="utf-8"?>
<sst xmlns="http://schemas.openxmlformats.org/spreadsheetml/2006/main" count="55" uniqueCount="35">
  <si>
    <t>Среднемесячная заработная плата за период с январь по декабрь 2020 г.</t>
  </si>
  <si>
    <t>Таб.№</t>
  </si>
  <si>
    <t>Фамилия И.О.</t>
  </si>
  <si>
    <t>Должность</t>
  </si>
  <si>
    <t>ФЗП</t>
  </si>
  <si>
    <t>Дни</t>
  </si>
  <si>
    <t>Ср.дневная зарплата</t>
  </si>
  <si>
    <t>Ср.месячная зарплата</t>
  </si>
  <si>
    <t>Норма</t>
  </si>
  <si>
    <t>Факт</t>
  </si>
  <si>
    <t>Ср.мес</t>
  </si>
  <si>
    <t>1</t>
  </si>
  <si>
    <t>2</t>
  </si>
  <si>
    <t>3</t>
  </si>
  <si>
    <t>ФЗП: не берем в расчет командировки, отпуска, компенсации, больничные, т.е. периоды в которых работник не работал</t>
  </si>
  <si>
    <t>норма: берется сумма нормы дней месяца в которых работник работал, даже не полный месяц</t>
  </si>
  <si>
    <t>факт: фактически отработанные дни</t>
  </si>
  <si>
    <t>среднемесячное кол-во дн: норма делится на кол-во месяцев в которых работник работал( в основном 10)</t>
  </si>
  <si>
    <t>ФИО</t>
  </si>
  <si>
    <t>янв</t>
  </si>
  <si>
    <t>фев</t>
  </si>
  <si>
    <t>март</t>
  </si>
  <si>
    <t>апр</t>
  </si>
  <si>
    <t>май</t>
  </si>
  <si>
    <t>июнь</t>
  </si>
  <si>
    <t>июль</t>
  </si>
  <si>
    <t>авг</t>
  </si>
  <si>
    <t>сент</t>
  </si>
  <si>
    <t>окт</t>
  </si>
  <si>
    <t>нояб</t>
  </si>
  <si>
    <t>дек</t>
  </si>
  <si>
    <t>итого</t>
  </si>
  <si>
    <t>Иванова ГА</t>
  </si>
  <si>
    <t>Фаркова ЕВ</t>
  </si>
  <si>
    <t>зам.дир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</si>
</sst>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49" fontId="2" fillId="0" borderId="8" xfId="0" applyNumberFormat="1" applyFont="1" applyBorder="1"/>
    <xf numFmtId="49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0" fontId="2" fillId="0" borderId="12" xfId="0" applyFont="1" applyBorder="1"/>
    <xf numFmtId="49" fontId="2" fillId="0" borderId="13" xfId="0" applyNumberFormat="1" applyFont="1" applyBorder="1"/>
    <xf numFmtId="49" fontId="2" fillId="0" borderId="14" xfId="0" applyNumberFormat="1" applyFont="1" applyBorder="1"/>
    <xf numFmtId="0" fontId="2" fillId="0" borderId="14" xfId="0" applyFont="1" applyBorder="1"/>
    <xf numFmtId="0" fontId="0" fillId="0" borderId="12" xfId="0" applyBorder="1"/>
    <xf numFmtId="49" fontId="0" fillId="0" borderId="12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workbookViewId="0">
      <selection activeCell="I7" sqref="I7"/>
    </sheetView>
  </sheetViews>
  <sheetFormatPr defaultRowHeight="15" x14ac:dyDescent="0.25"/>
  <cols>
    <col min="1" max="1" width="5.85546875" customWidth="1"/>
    <col min="2" max="2" width="19" customWidth="1"/>
    <col min="4" max="4" width="11.7109375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12" ht="15.75" thickBot="1" x14ac:dyDescent="0.3">
      <c r="B2" s="15" t="s">
        <v>0</v>
      </c>
      <c r="C2" s="16"/>
      <c r="D2" s="16"/>
      <c r="E2" s="16"/>
      <c r="F2" s="16"/>
      <c r="G2" s="16"/>
      <c r="H2" s="16"/>
      <c r="I2" s="16"/>
    </row>
    <row r="3" spans="1:12" ht="15.75" thickBot="1" x14ac:dyDescent="0.3">
      <c r="A3" s="17" t="s">
        <v>1</v>
      </c>
      <c r="B3" s="19" t="s">
        <v>2</v>
      </c>
      <c r="C3" s="19" t="s">
        <v>3</v>
      </c>
      <c r="D3" s="19" t="s">
        <v>4</v>
      </c>
      <c r="E3" s="21" t="s">
        <v>5</v>
      </c>
      <c r="F3" s="22"/>
      <c r="G3" s="22"/>
      <c r="H3" s="19" t="s">
        <v>6</v>
      </c>
      <c r="I3" s="23" t="s">
        <v>7</v>
      </c>
    </row>
    <row r="4" spans="1:12" ht="21.75" customHeight="1" thickBot="1" x14ac:dyDescent="0.3">
      <c r="A4" s="18"/>
      <c r="B4" s="20"/>
      <c r="C4" s="20"/>
      <c r="D4" s="20"/>
      <c r="E4" s="1" t="s">
        <v>8</v>
      </c>
      <c r="F4" s="1" t="s">
        <v>9</v>
      </c>
      <c r="G4" s="1" t="s">
        <v>10</v>
      </c>
      <c r="H4" s="20"/>
      <c r="I4" s="24"/>
      <c r="L4" t="s">
        <v>14</v>
      </c>
    </row>
    <row r="5" spans="1:12" ht="15.75" thickBot="1" x14ac:dyDescent="0.3">
      <c r="A5" s="2" t="s">
        <v>11</v>
      </c>
      <c r="B5" s="3" t="s">
        <v>32</v>
      </c>
      <c r="C5" s="3" t="s">
        <v>34</v>
      </c>
      <c r="D5" s="4">
        <f>доход!N2</f>
        <v>1149977.45</v>
      </c>
      <c r="E5" s="4">
        <v>245</v>
      </c>
      <c r="F5" s="4">
        <f>факт.дни!N4</f>
        <v>189</v>
      </c>
      <c r="G5" s="4">
        <f>E5/факт.дни!P4</f>
        <v>22.272727272727273</v>
      </c>
      <c r="H5" s="4">
        <f>D5/F5</f>
        <v>6084.536772486772</v>
      </c>
      <c r="I5" s="5">
        <f>H5*G5</f>
        <v>135519.22811447812</v>
      </c>
      <c r="L5" t="s">
        <v>15</v>
      </c>
    </row>
    <row r="6" spans="1:12" ht="15.75" thickBot="1" x14ac:dyDescent="0.3">
      <c r="A6" s="6" t="s">
        <v>12</v>
      </c>
      <c r="B6" s="7" t="s">
        <v>33</v>
      </c>
      <c r="C6" s="3" t="s">
        <v>34</v>
      </c>
      <c r="D6" s="4">
        <f>доход!N3</f>
        <v>1112250.6700000002</v>
      </c>
      <c r="E6" s="8">
        <v>223</v>
      </c>
      <c r="F6" s="4">
        <f>факт.дни!N5</f>
        <v>180</v>
      </c>
      <c r="G6" s="4">
        <f>E6/факт.дни!P5</f>
        <v>22.3</v>
      </c>
      <c r="H6" s="4">
        <f t="shared" ref="H6:H7" si="0">D6/F6</f>
        <v>6179.1703888888896</v>
      </c>
      <c r="I6" s="5">
        <f t="shared" ref="I6:I7" si="1">H6*G6</f>
        <v>137795.49967222224</v>
      </c>
      <c r="L6" t="s">
        <v>16</v>
      </c>
    </row>
    <row r="7" spans="1:12" ht="15.75" thickBot="1" x14ac:dyDescent="0.3">
      <c r="A7" s="9" t="s">
        <v>13</v>
      </c>
      <c r="B7" s="10"/>
      <c r="C7" s="3" t="s">
        <v>34</v>
      </c>
      <c r="D7" s="4">
        <f>доход!N4</f>
        <v>0</v>
      </c>
      <c r="E7" s="11">
        <f>факт.дни!O6</f>
        <v>0</v>
      </c>
      <c r="F7" s="4">
        <f>факт.дни!N6</f>
        <v>0</v>
      </c>
      <c r="G7" s="4" t="e">
        <f>E7/факт.дни!P6</f>
        <v>#DIV/0!</v>
      </c>
      <c r="H7" s="4" t="e">
        <f t="shared" si="0"/>
        <v>#DIV/0!</v>
      </c>
      <c r="I7" s="5" t="e">
        <f t="shared" si="1"/>
        <v>#DIV/0!</v>
      </c>
      <c r="L7" t="s">
        <v>17</v>
      </c>
    </row>
  </sheetData>
  <mergeCells count="9">
    <mergeCell ref="A1:I1"/>
    <mergeCell ref="B2:I2"/>
    <mergeCell ref="A3:A4"/>
    <mergeCell ref="B3:B4"/>
    <mergeCell ref="C3:C4"/>
    <mergeCell ref="D3:D4"/>
    <mergeCell ref="E3:G3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3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25" sqref="I25"/>
    </sheetView>
  </sheetViews>
  <sheetFormatPr defaultRowHeight="15" x14ac:dyDescent="0.25"/>
  <cols>
    <col min="1" max="1" width="17.28515625" customWidth="1"/>
  </cols>
  <sheetData>
    <row r="1" spans="1:16" x14ac:dyDescent="0.25">
      <c r="B1">
        <v>17</v>
      </c>
      <c r="C1">
        <v>19</v>
      </c>
      <c r="D1">
        <v>21</v>
      </c>
      <c r="E1">
        <v>21</v>
      </c>
      <c r="F1">
        <v>17</v>
      </c>
      <c r="G1">
        <v>20</v>
      </c>
      <c r="H1">
        <v>23</v>
      </c>
      <c r="I1">
        <v>21</v>
      </c>
      <c r="J1">
        <v>22</v>
      </c>
      <c r="K1">
        <v>22</v>
      </c>
      <c r="L1">
        <v>20</v>
      </c>
      <c r="M1">
        <v>23</v>
      </c>
      <c r="N1">
        <f>M1+L1+K1+J1+I1+H1+G1+F1+E1+D1+C1+B1</f>
        <v>246</v>
      </c>
    </row>
    <row r="2" spans="1:16" x14ac:dyDescent="0.25">
      <c r="B2">
        <v>20</v>
      </c>
      <c r="C2">
        <v>24</v>
      </c>
      <c r="D2">
        <v>25</v>
      </c>
      <c r="E2">
        <v>25</v>
      </c>
      <c r="F2">
        <v>23</v>
      </c>
      <c r="G2">
        <v>24</v>
      </c>
      <c r="H2">
        <v>26</v>
      </c>
      <c r="I2">
        <v>27</v>
      </c>
      <c r="J2">
        <v>26</v>
      </c>
      <c r="K2">
        <v>27</v>
      </c>
      <c r="L2">
        <v>25</v>
      </c>
      <c r="M2">
        <v>26</v>
      </c>
      <c r="N2">
        <f>M2+L2+K2+J2+I2+H2+G2+F2+E2+D2+C2+B2</f>
        <v>298</v>
      </c>
    </row>
    <row r="3" spans="1:16" x14ac:dyDescent="0.25">
      <c r="A3" s="12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2" t="s">
        <v>29</v>
      </c>
      <c r="M3" s="12" t="s">
        <v>30</v>
      </c>
      <c r="N3" s="12" t="s">
        <v>31</v>
      </c>
    </row>
    <row r="4" spans="1:16" x14ac:dyDescent="0.25">
      <c r="A4" s="12" t="s">
        <v>32</v>
      </c>
      <c r="B4" s="12">
        <v>17</v>
      </c>
      <c r="C4" s="12">
        <v>14</v>
      </c>
      <c r="D4" s="12">
        <v>19</v>
      </c>
      <c r="E4" s="12">
        <v>21</v>
      </c>
      <c r="F4" s="12">
        <v>17</v>
      </c>
      <c r="G4" s="12">
        <v>30</v>
      </c>
      <c r="H4" s="12">
        <v>22</v>
      </c>
      <c r="I4" s="12"/>
      <c r="J4" s="12">
        <v>17</v>
      </c>
      <c r="K4" s="12">
        <v>20</v>
      </c>
      <c r="L4" s="12">
        <v>9</v>
      </c>
      <c r="M4" s="12">
        <v>3</v>
      </c>
      <c r="N4" s="12">
        <f>B4+C4+D4+E4+F4+G4+H4+I4+J4+K4+L4+M4</f>
        <v>189</v>
      </c>
      <c r="O4">
        <v>246</v>
      </c>
      <c r="P4">
        <v>11</v>
      </c>
    </row>
    <row r="5" spans="1:16" x14ac:dyDescent="0.25">
      <c r="A5" s="13" t="s">
        <v>33</v>
      </c>
      <c r="B5" s="12">
        <v>17</v>
      </c>
      <c r="C5" s="12">
        <v>19</v>
      </c>
      <c r="D5" s="12">
        <v>13</v>
      </c>
      <c r="E5" s="12">
        <v>21</v>
      </c>
      <c r="F5" s="12">
        <v>17</v>
      </c>
      <c r="G5" s="12"/>
      <c r="H5" s="12"/>
      <c r="I5" s="12">
        <v>6</v>
      </c>
      <c r="J5" s="12">
        <v>22</v>
      </c>
      <c r="K5" s="12">
        <v>22</v>
      </c>
      <c r="L5" s="12">
        <v>20</v>
      </c>
      <c r="M5" s="12">
        <v>23</v>
      </c>
      <c r="N5" s="12">
        <f t="shared" ref="N5:N6" si="0">B5+C5+D5+E5+F5+G5+H5+I5+J5+K5+L5+M5</f>
        <v>180</v>
      </c>
      <c r="O5">
        <v>246</v>
      </c>
      <c r="P5">
        <v>10</v>
      </c>
    </row>
    <row r="6" spans="1:16" x14ac:dyDescent="0.25">
      <c r="A6" s="1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M3" sqref="M3"/>
    </sheetView>
  </sheetViews>
  <sheetFormatPr defaultRowHeight="15" x14ac:dyDescent="0.25"/>
  <cols>
    <col min="1" max="1" width="17.28515625" customWidth="1"/>
    <col min="13" max="13" width="10.140625" customWidth="1"/>
  </cols>
  <sheetData>
    <row r="1" spans="1:14" x14ac:dyDescent="0.25">
      <c r="A1" s="12" t="s">
        <v>18</v>
      </c>
      <c r="B1" s="12" t="s">
        <v>19</v>
      </c>
      <c r="C1" s="12" t="s">
        <v>20</v>
      </c>
      <c r="D1" s="12" t="s">
        <v>21</v>
      </c>
      <c r="E1" s="12" t="s">
        <v>22</v>
      </c>
      <c r="F1" s="12" t="s">
        <v>23</v>
      </c>
      <c r="G1" s="12" t="s">
        <v>24</v>
      </c>
      <c r="H1" s="12" t="s">
        <v>25</v>
      </c>
      <c r="I1" s="12" t="s">
        <v>26</v>
      </c>
      <c r="J1" s="12" t="s">
        <v>27</v>
      </c>
      <c r="K1" s="12" t="s">
        <v>28</v>
      </c>
      <c r="L1" s="12" t="s">
        <v>29</v>
      </c>
      <c r="M1" s="12" t="s">
        <v>30</v>
      </c>
      <c r="N1" s="12" t="s">
        <v>31</v>
      </c>
    </row>
    <row r="2" spans="1:14" x14ac:dyDescent="0.25">
      <c r="A2" s="12" t="s">
        <v>32</v>
      </c>
      <c r="B2" s="12">
        <v>131370.70000000001</v>
      </c>
      <c r="C2" s="12">
        <f>113939.34-23462.4</f>
        <v>90476.94</v>
      </c>
      <c r="D2" s="12">
        <v>122790.14</v>
      </c>
      <c r="E2" s="12">
        <v>124135.14</v>
      </c>
      <c r="F2" s="12">
        <v>127816.19</v>
      </c>
      <c r="G2" s="12">
        <v>128500.5</v>
      </c>
      <c r="H2" s="12">
        <f>231200.23-69979.95-74645.28</f>
        <v>86575.000000000029</v>
      </c>
      <c r="I2" s="12"/>
      <c r="J2" s="12">
        <f>155421.91-61410.14</f>
        <v>94011.77</v>
      </c>
      <c r="K2" s="12">
        <v>106996.68</v>
      </c>
      <c r="L2" s="12">
        <f>232700.16-70604.8-109132</f>
        <v>52963.359999999986</v>
      </c>
      <c r="M2" s="12">
        <v>84341.03</v>
      </c>
      <c r="N2" s="12">
        <f>B2+C2+D2+E2+F2+G2+H2+I2+J2+K2+L2+M2</f>
        <v>1149977.45</v>
      </c>
    </row>
    <row r="3" spans="1:14" x14ac:dyDescent="0.25">
      <c r="A3" s="13" t="s">
        <v>33</v>
      </c>
      <c r="B3" s="12">
        <v>126068.5</v>
      </c>
      <c r="C3" s="12">
        <v>126068.5</v>
      </c>
      <c r="D3" s="12">
        <f>93161.49-6904.11</f>
        <v>86257.38</v>
      </c>
      <c r="E3" s="12">
        <v>127413.5</v>
      </c>
      <c r="F3" s="12">
        <f>485994.98-248479.84-106491.36</f>
        <v>131023.77999999998</v>
      </c>
      <c r="G3" s="12">
        <f>56486.3+2628</f>
        <v>59114.3</v>
      </c>
      <c r="H3" s="12"/>
      <c r="I3" s="12">
        <v>11354.28</v>
      </c>
      <c r="J3" s="12">
        <v>93394.4</v>
      </c>
      <c r="K3" s="12">
        <v>94578.7</v>
      </c>
      <c r="L3" s="12">
        <v>90332.05</v>
      </c>
      <c r="M3" s="12">
        <v>166645.28</v>
      </c>
      <c r="N3" s="12">
        <f t="shared" ref="N3:N4" si="0">B3+C3+D3+E3+F3+G3+H3+I3+J3+K3+L3+M3</f>
        <v>1112250.6700000002</v>
      </c>
    </row>
    <row r="4" spans="1:14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факт.дни</vt:lpstr>
      <vt:lpstr>доход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akisheva</dc:creator>
  <cp:lastModifiedBy>Юлия</cp:lastModifiedBy>
  <cp:lastPrinted>2021-03-31T01:38:25Z</cp:lastPrinted>
  <dcterms:created xsi:type="dcterms:W3CDTF">2021-01-21T08:07:40Z</dcterms:created>
  <dcterms:modified xsi:type="dcterms:W3CDTF">2022-03-20T23:50:31Z</dcterms:modified>
</cp:coreProperties>
</file>